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<sst xmlns="http://schemas.openxmlformats.org/spreadsheetml/2006/main" count="20" uniqueCount="19">
  <si>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Melutaso</t>
  </si>
  <si>
    <t>Annos</t>
  </si>
  <si>
    <t>min</t>
  </si>
  <si>
    <t>sek</t>
  </si>
  <si>
    <t>tuntia</t>
  </si>
  <si>
    <t>aika tunteina</t>
  </si>
  <si>
    <t>apu1</t>
  </si>
  <si>
    <t>apu2</t>
  </si>
  <si>
    <t>Työpäivän meluannos on</t>
  </si>
  <si>
    <t>Altistusaika</t>
  </si>
  <si>
    <t>Melu 1</t>
  </si>
  <si>
    <t>Melu 2</t>
  </si>
  <si>
    <t>Melu 3</t>
  </si>
  <si>
    <t>Melu 4</t>
  </si>
  <si>
    <t>dB</t>
  </si>
  <si>
    <t>Työmelun toiminta- ja raja-arvot</t>
  </si>
  <si>
    <t>Valtioneuvoston asetus työntekijöiden suojelemisesta melusta aiheutuvilta vaaroilta</t>
  </si>
  <si>
    <t>TYOSUOJELU.FI / MELULASKIN</t>
  </si>
  <si>
    <t>© Unto Kärkkäinen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</si>
</sst>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0.0"/>
    <numFmt numFmtId="169" formatCode="0.0000"/>
    <numFmt numFmtId="170" formatCode="0.00000"/>
    <numFmt numFmtId="171" formatCode="hh:mm:ss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9" fillId="31" borderId="19" xfId="59" applyBorder="1" applyAlignment="1" applyProtection="1">
      <alignment horizontal="center"/>
      <protection locked="0"/>
    </xf>
    <xf numFmtId="0" fontId="39" fillId="31" borderId="20" xfId="59" applyBorder="1" applyAlignment="1" applyProtection="1">
      <alignment/>
      <protection locked="0"/>
    </xf>
    <xf numFmtId="0" fontId="39" fillId="31" borderId="21" xfId="59" applyBorder="1" applyAlignment="1" applyProtection="1">
      <alignment/>
      <protection locked="0"/>
    </xf>
    <xf numFmtId="0" fontId="39" fillId="31" borderId="19" xfId="59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4" fillId="0" borderId="0" xfId="0" applyNumberFormat="1" applyFont="1" applyAlignment="1">
      <alignment horizontal="left"/>
    </xf>
    <xf numFmtId="0" fontId="39" fillId="31" borderId="21" xfId="59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0" borderId="0" xfId="44" applyAlignment="1" applyProtection="1">
      <alignment horizontal="left"/>
      <protection locked="0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8" fillId="0" borderId="0" xfId="44" applyAlignment="1" applyProtection="1">
      <alignment horizontal="left"/>
      <protection locked="0"/>
    </xf>
    <xf numFmtId="0" fontId="0" fillId="0" borderId="0" xfId="0" applyAlignment="1">
      <alignment horizontal="center" vertical="top" wrapText="1"/>
    </xf>
    <xf numFmtId="0" fontId="28" fillId="0" borderId="0" xfId="44" applyAlignment="1" applyProtection="1">
      <alignment horizontal="center"/>
      <protection locked="0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Otsikko" xfId="50"/>
    <cellStyle name="Otsikko 1" xfId="51"/>
    <cellStyle name="Otsikko 2" xfId="52"/>
    <cellStyle name="Otsikko 3" xfId="53"/>
    <cellStyle name="Otsikko 4" xfId="54"/>
    <cellStyle name="Pilkku_Jhsu2001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dxfs count="5">
    <dxf/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l.fi/fi/tyoymparisto/melu/melun_toiminta_arvot/sivut/default.aspx" TargetMode="External" /><Relationship Id="rId2" Type="http://schemas.openxmlformats.org/officeDocument/2006/relationships/hyperlink" Target="http://www.finlex.fi/fi/laki/alkup/2006/20060085" TargetMode="External" /><Relationship Id="rId3" Type="http://schemas.openxmlformats.org/officeDocument/2006/relationships/hyperlink" Target="http://www.finlex.fi/fi/laki/ajantasa/2006/2006008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4" max="4" width="7.421875" style="0" customWidth="1"/>
    <col min="5" max="5" width="7.57421875" style="0" customWidth="1"/>
    <col min="6" max="6" width="8.140625" style="0" customWidth="1"/>
    <col min="7" max="7" width="11.140625" style="0" customWidth="1"/>
    <col min="8" max="8" width="9.140625" style="3" customWidth="1"/>
    <col min="9" max="9" width="14.421875" style="3" customWidth="1"/>
    <col min="10" max="10" width="12.57421875" style="0" hidden="1" customWidth="1"/>
    <col min="11" max="11" width="19.140625" style="2" hidden="1" customWidth="1"/>
    <col min="12" max="12" width="16.8515625" style="2" hidden="1" customWidth="1"/>
  </cols>
  <sheetData>
    <row r="1" spans="2:12" s="26" customFormat="1" ht="18.75">
      <c r="B1" s="26" t="s">
        <v>17</v>
      </c>
      <c r="H1" s="27"/>
      <c r="I1" s="27"/>
      <c r="K1" s="28"/>
      <c r="L1" s="28"/>
    </row>
    <row r="3" ht="15.75" thickBot="1"/>
    <row r="4" spans="2:7" ht="15">
      <c r="B4" s="33" t="s">
        <v>0</v>
      </c>
      <c r="C4" s="32"/>
      <c r="D4" s="30" t="s">
        <v>9</v>
      </c>
      <c r="E4" s="31"/>
      <c r="F4" s="32"/>
      <c r="G4" s="10" t="s">
        <v>1</v>
      </c>
    </row>
    <row r="5" spans="2:12" ht="15">
      <c r="B5" s="5"/>
      <c r="C5" s="11" t="s">
        <v>14</v>
      </c>
      <c r="D5" s="13" t="s">
        <v>4</v>
      </c>
      <c r="E5" s="6" t="s">
        <v>2</v>
      </c>
      <c r="F5" s="11" t="s">
        <v>3</v>
      </c>
      <c r="G5" s="19" t="s">
        <v>14</v>
      </c>
      <c r="J5" t="s">
        <v>5</v>
      </c>
      <c r="K5" s="2" t="s">
        <v>6</v>
      </c>
      <c r="L5" s="2" t="s">
        <v>7</v>
      </c>
    </row>
    <row r="6" spans="2:12" ht="15">
      <c r="B6" s="5" t="s">
        <v>10</v>
      </c>
      <c r="C6" s="15"/>
      <c r="D6" s="16"/>
      <c r="E6" s="17"/>
      <c r="F6" s="18"/>
      <c r="G6" s="20" t="str">
        <f>IF(L6&gt;0,LOG10(L6/8)*10," ")</f>
        <v> </v>
      </c>
      <c r="J6">
        <f>D6+E6/60+F6/3600</f>
        <v>0</v>
      </c>
      <c r="K6" s="2">
        <f>POWER(10,C6/10)</f>
        <v>1</v>
      </c>
      <c r="L6" s="2">
        <f>J6*K6</f>
        <v>0</v>
      </c>
    </row>
    <row r="7" spans="2:12" ht="15">
      <c r="B7" s="5" t="s">
        <v>11</v>
      </c>
      <c r="C7" s="15"/>
      <c r="D7" s="16"/>
      <c r="E7" s="22"/>
      <c r="F7" s="18"/>
      <c r="G7" s="20" t="str">
        <f>IF(L7&gt;0,LOG10(L7/8)*10," ")</f>
        <v> </v>
      </c>
      <c r="J7">
        <f>D7+E7/60+F7/3600</f>
        <v>0</v>
      </c>
      <c r="K7" s="2">
        <f>POWER(10,C7/10)</f>
        <v>1</v>
      </c>
      <c r="L7" s="2">
        <f>J7*K7</f>
        <v>0</v>
      </c>
    </row>
    <row r="8" spans="2:12" ht="15">
      <c r="B8" s="5" t="s">
        <v>12</v>
      </c>
      <c r="C8" s="15"/>
      <c r="D8" s="16"/>
      <c r="E8" s="17"/>
      <c r="F8" s="18"/>
      <c r="G8" s="20" t="str">
        <f>IF(L8&gt;0,LOG10(L8/8)*10," ")</f>
        <v> </v>
      </c>
      <c r="J8">
        <f>D8+E8/60+F8/3600</f>
        <v>0</v>
      </c>
      <c r="K8" s="2">
        <f>POWER(10,C8/10)</f>
        <v>1</v>
      </c>
      <c r="L8" s="2">
        <f>J8*K8</f>
        <v>0</v>
      </c>
    </row>
    <row r="9" spans="2:12" ht="15">
      <c r="B9" s="5" t="s">
        <v>13</v>
      </c>
      <c r="C9" s="15"/>
      <c r="D9" s="16"/>
      <c r="E9" s="17"/>
      <c r="F9" s="18"/>
      <c r="G9" s="20" t="str">
        <f>IF(L9&gt;0,LOG10(L9/8)*10," ")</f>
        <v> </v>
      </c>
      <c r="J9">
        <f>D9+E9/60+F9/3600</f>
        <v>0</v>
      </c>
      <c r="K9" s="2">
        <f>POWER(10,C9/10)</f>
        <v>1</v>
      </c>
      <c r="L9" s="2">
        <f>J9*K9</f>
        <v>0</v>
      </c>
    </row>
    <row r="10" spans="2:12" ht="15.75" thickBot="1">
      <c r="B10" s="7"/>
      <c r="C10" s="12"/>
      <c r="D10" s="14"/>
      <c r="E10" s="8"/>
      <c r="F10" s="12"/>
      <c r="G10" s="9"/>
      <c r="J10">
        <f>SUM(J6:J9)</f>
        <v>0</v>
      </c>
      <c r="L10" s="2">
        <f>SUM(L6:L9)</f>
        <v>0</v>
      </c>
    </row>
    <row r="11" spans="3:11" ht="21">
      <c r="C11" s="1" t="s">
        <v>8</v>
      </c>
      <c r="F11" s="23"/>
      <c r="G11" s="21" t="str">
        <f>IF(J10&gt;24,"Altistusaika yli 24 tuntia",IF(L10&gt;0,LOG10(L10/8)*10," "))</f>
        <v> </v>
      </c>
      <c r="H11" s="4"/>
      <c r="I11" s="4"/>
      <c r="J11" t="b">
        <f>AND(G11&gt;79.9,G11&lt;85)</f>
        <v>0</v>
      </c>
      <c r="K11" t="b">
        <f>AND(G11&gt;84.9,G11&lt;95)</f>
        <v>0</v>
      </c>
    </row>
    <row r="12" spans="3:10" ht="15">
      <c r="C12" s="35" t="str">
        <f>IF(G11=" "," ",(IF(AND(G11&gt;119.9,G11&lt;1000),"Hyvätkään kuulonsuojaimet eivät enää välttämättä anna riittävää suojaa",(IF(J12=TRUE,"Selvitettävä ylittääkö työpäivän meluannos kuulonsuojaimen sisällä 87 dB",IF(K11=TRUE,"Ylempi toiminta-arvo, 85 dB, ylittyy",IF(J11=TRUE,"Alempi toiminta-arvo, 80 dB, ylittyy"," ")))))))</f>
        <v> </v>
      </c>
      <c r="D12" s="35"/>
      <c r="E12" s="35"/>
      <c r="F12" s="35"/>
      <c r="G12" s="35"/>
      <c r="J12" t="b">
        <f>AND(G11&gt;94.9,G11&lt;120)</f>
        <v>0</v>
      </c>
    </row>
    <row r="13" spans="3:7" ht="15">
      <c r="C13" s="35"/>
      <c r="D13" s="35"/>
      <c r="E13" s="35"/>
      <c r="F13" s="35"/>
      <c r="G13" s="35"/>
    </row>
    <row r="14" spans="3:7" ht="15">
      <c r="C14" s="25"/>
      <c r="D14" s="25"/>
      <c r="E14" s="25"/>
      <c r="F14" s="25"/>
      <c r="G14" s="25"/>
    </row>
    <row r="15" spans="2:5" ht="15">
      <c r="B15" s="34" t="s">
        <v>15</v>
      </c>
      <c r="C15" s="34"/>
      <c r="D15" s="34"/>
      <c r="E15" s="34"/>
    </row>
    <row r="16" spans="2:9" ht="15">
      <c r="B16" s="34" t="s">
        <v>16</v>
      </c>
      <c r="C16" s="34"/>
      <c r="D16" s="34"/>
      <c r="E16" s="34"/>
      <c r="F16" s="34"/>
      <c r="G16" s="34"/>
      <c r="H16" s="34"/>
      <c r="I16" s="34"/>
    </row>
    <row r="17" spans="2:9" ht="15">
      <c r="B17" s="24"/>
      <c r="C17" s="24"/>
      <c r="D17" s="24"/>
      <c r="E17" s="24"/>
      <c r="F17" s="24"/>
      <c r="G17" s="24"/>
      <c r="H17" s="24"/>
      <c r="I17" s="24"/>
    </row>
    <row r="19" spans="2:9" ht="15">
      <c r="B19" t="s">
        <v>18</v>
      </c>
      <c r="E19" s="36"/>
      <c r="F19" s="36"/>
      <c r="G19" s="36"/>
      <c r="I19" s="29"/>
    </row>
  </sheetData>
  <sheetProtection sheet="1" objects="1" scenarios="1" selectLockedCells="1"/>
  <mergeCells count="6">
    <mergeCell ref="D4:F4"/>
    <mergeCell ref="B4:C4"/>
    <mergeCell ref="B15:E15"/>
    <mergeCell ref="B16:I16"/>
    <mergeCell ref="C12:G13"/>
    <mergeCell ref="E19:G19"/>
  </mergeCells>
  <conditionalFormatting sqref="G11">
    <cfRule type="cellIs" priority="1" dxfId="3" operator="lessThan" stopIfTrue="1">
      <formula>80</formula>
    </cfRule>
    <cfRule type="cellIs" priority="2" dxfId="4" operator="greaterThan" stopIfTrue="1">
      <formula>85</formula>
    </cfRule>
    <cfRule type="cellIs" priority="3" dxfId="0" operator="lessThan" stopIfTrue="1">
      <formula>80</formula>
    </cfRule>
  </conditionalFormatting>
  <hyperlinks>
    <hyperlink ref="B15" r:id="rId1" display="Työmelun toiminta- ja raja-arvot"/>
    <hyperlink ref="B16" r:id="rId2" display="Valtioneuvoston asetus työntekijöiden suojelemisesta melusta aiheutuvilta vaaroilta"/>
    <hyperlink ref="B16:I16" r:id="rId3" display="Valtioneuvoston asetus työntekijöiden suojelemisesta melusta aiheutuvilta vaaroilta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Aluehallintovirasto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Unto Kärkkäinen</dc:creator>
  <cp:keywords/>
  <dc:description/>
  <cp:lastModifiedBy>Katariina Göös</cp:lastModifiedBy>
  <cp:lastPrinted>2010-07-28T10:26:48Z</cp:lastPrinted>
  <dcterms:created xsi:type="dcterms:W3CDTF">2010-06-10T07:38:55Z</dcterms:created>
  <dcterms:modified xsi:type="dcterms:W3CDTF">2016-04-29T11:59:20Z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